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13" documentId="13_ncr:1_{2FBC0CE6-9A07-4A5D-B9DE-D781EEB746F9}" xr6:coauthVersionLast="47" xr6:coauthVersionMax="47" xr10:uidLastSave="{D4CE056D-B6CA-46AD-8136-A2EF7D95625F}"/>
  <bookViews>
    <workbookView xWindow="-120" yWindow="-120" windowWidth="24240" windowHeight="131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<sst xmlns="http://schemas.openxmlformats.org/spreadsheetml/2006/main" count="63" uniqueCount="52">
  <si>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</si>
  <si>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</si>
  <si>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</si>
  <si>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</si>
  <si>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</si>
  <si>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</si>
  <si>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</si>
  <si>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</si>
  <si>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</si>
  <si>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</si>
  <si>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</si>
  <si>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</si>
  <si>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</si>
  <si>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</si>
  <si>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</si>
  <si>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</si>
  <si>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</si>
  <si>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</si>
  <si>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</si>
  <si>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</si>
  <si>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</si>
  <si>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</si>
  <si>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</si>
  <si>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</si>
  <si>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</si>
  <si>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</si>
  <si>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</si>
  <si>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</si>
  <si>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</si>
  <si>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</si>
  <si>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</si>
  <si>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</si>
  <si>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</si>
  <si>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</si>
  <si>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</si>
  <si>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1H足</t>
    <rPh sb="2" eb="3">
      <t>アシ</t>
    </rPh>
    <phoneticPr fontId="1"/>
  </si>
  <si>
    <t>フィボナッチターゲット1.27, 1.5, 2.0で決済(黄色で塗りつぶしたところはフィボナッチターゲット3以上がとれている）</t>
    <rPh sb="29" eb="31">
      <t>キイロ</t>
    </rPh>
    <rPh sb="32" eb="33">
      <t>ヌ</t>
    </rPh>
    <rPh sb="54" eb="56">
      <t>イジョウ</t>
    </rPh>
    <phoneticPr fontId="1"/>
  </si>
  <si>
    <t>検証１</t>
    <rPh sb="0" eb="2">
      <t>ケンショウ</t>
    </rPh>
    <phoneticPr fontId="1"/>
  </si>
  <si>
    <t>チャートパターンのペナントによるエントリー待ち、水平レジラインをブレイクでエントリー</t>
    <rPh sb="21" eb="22">
      <t>マ</t>
    </rPh>
    <rPh sb="24" eb="26">
      <t>スイヘイ</t>
    </rPh>
    <phoneticPr fontId="1"/>
  </si>
  <si>
    <t>気づき</t>
    <rPh sb="0" eb="1">
      <t>キ</t>
    </rPh>
    <phoneticPr fontId="1"/>
  </si>
  <si>
    <t>・ペナント型で、水平レジラインをブレイクの際、大陽線が発生で、上昇へ向けていい感じになっているのに、上昇が続かなかったのか？</t>
    <rPh sb="5" eb="6">
      <t>カタ</t>
    </rPh>
    <rPh sb="8" eb="10">
      <t>スイヘイ</t>
    </rPh>
    <rPh sb="21" eb="22">
      <t>サイ</t>
    </rPh>
    <rPh sb="23" eb="24">
      <t>ダイ</t>
    </rPh>
    <rPh sb="24" eb="26">
      <t>ヨウセン</t>
    </rPh>
    <rPh sb="27" eb="29">
      <t>ハッセイ</t>
    </rPh>
    <rPh sb="31" eb="33">
      <t>ジョウショウ</t>
    </rPh>
    <rPh sb="34" eb="35">
      <t>ム</t>
    </rPh>
    <rPh sb="39" eb="40">
      <t>カン</t>
    </rPh>
    <rPh sb="50" eb="52">
      <t>ジョウショウ</t>
    </rPh>
    <rPh sb="53" eb="54">
      <t>ツヅ</t>
    </rPh>
    <phoneticPr fontId="1"/>
  </si>
  <si>
    <t>・ヘッドアンドショルダーやダブルトップの見方で相場を分析するのが初体験なので、間違っているかもですが、水平レジラインをブレイクした後の</t>
    <rPh sb="20" eb="22">
      <t>ミカタ</t>
    </rPh>
    <rPh sb="23" eb="25">
      <t>ソウバ</t>
    </rPh>
    <rPh sb="26" eb="28">
      <t>ブンセキ</t>
    </rPh>
    <rPh sb="32" eb="33">
      <t>ハツ</t>
    </rPh>
    <rPh sb="33" eb="35">
      <t>タイケン</t>
    </rPh>
    <rPh sb="39" eb="41">
      <t>マチガ</t>
    </rPh>
    <rPh sb="51" eb="53">
      <t>スイヘイ</t>
    </rPh>
    <rPh sb="65" eb="66">
      <t>アト</t>
    </rPh>
    <phoneticPr fontId="1"/>
  </si>
  <si>
    <t>　相場の動きが、トレンド反転のチャートパターンである、ヘッドアンドショルダーとダブルトップで、かつ、先日のウエブセミナーで笹田さんが</t>
    <rPh sb="1" eb="3">
      <t>ソウバ</t>
    </rPh>
    <rPh sb="4" eb="5">
      <t>ウゴ</t>
    </rPh>
    <rPh sb="12" eb="14">
      <t>ハンテン</t>
    </rPh>
    <rPh sb="50" eb="52">
      <t>センジツ</t>
    </rPh>
    <rPh sb="61" eb="63">
      <t>ササダ</t>
    </rPh>
    <phoneticPr fontId="1"/>
  </si>
  <si>
    <t>　考えております。</t>
    <rPh sb="1" eb="2">
      <t>カンガ</t>
    </rPh>
    <phoneticPr fontId="1"/>
  </si>
  <si>
    <t>質問</t>
    <rPh sb="0" eb="2">
      <t>シツモン</t>
    </rPh>
    <phoneticPr fontId="1"/>
  </si>
  <si>
    <t>上記の考え方、相場の見方はいかがでしょうか？ご教示を頂けると幸いです。</t>
    <rPh sb="0" eb="2">
      <t>ジョウキ</t>
    </rPh>
    <rPh sb="3" eb="4">
      <t>カンガ</t>
    </rPh>
    <rPh sb="5" eb="6">
      <t>カタ</t>
    </rPh>
    <rPh sb="7" eb="9">
      <t>ソウバ</t>
    </rPh>
    <rPh sb="10" eb="12">
      <t>ミカタ</t>
    </rPh>
    <rPh sb="23" eb="25">
      <t>キョウジ</t>
    </rPh>
    <rPh sb="26" eb="27">
      <t>イタダ</t>
    </rPh>
    <rPh sb="30" eb="31">
      <t>サイワ</t>
    </rPh>
    <phoneticPr fontId="1"/>
  </si>
  <si>
    <t>今回の相場の見方が、前回、笹田さんが言われていた「どういう状況なら、トレンドが継続しやすいのか（継続しにくい）をみる」の回答の</t>
    <rPh sb="0" eb="2">
      <t>コンカイ</t>
    </rPh>
    <rPh sb="3" eb="5">
      <t>ソウバ</t>
    </rPh>
    <rPh sb="6" eb="8">
      <t>ミカタ</t>
    </rPh>
    <rPh sb="10" eb="12">
      <t>ゼンカイ</t>
    </rPh>
    <rPh sb="13" eb="15">
      <t>ササダ</t>
    </rPh>
    <rPh sb="18" eb="19">
      <t>イ</t>
    </rPh>
    <rPh sb="29" eb="31">
      <t>ジョウキョウ</t>
    </rPh>
    <rPh sb="39" eb="41">
      <t>ケイゾク</t>
    </rPh>
    <rPh sb="48" eb="50">
      <t>ケイゾク</t>
    </rPh>
    <rPh sb="60" eb="62">
      <t>カイトウ</t>
    </rPh>
    <phoneticPr fontId="1"/>
  </si>
  <si>
    <t>ひとつになるかと思いますが、いかがですか？</t>
    <rPh sb="8" eb="9">
      <t>オモ</t>
    </rPh>
    <phoneticPr fontId="1"/>
  </si>
  <si>
    <t>画像の下に、質問を記載しております。内容のご確認をお願いします。</t>
    <rPh sb="0" eb="2">
      <t>ガゾウ</t>
    </rPh>
    <rPh sb="3" eb="4">
      <t>シタ</t>
    </rPh>
    <rPh sb="6" eb="8">
      <t>シツモン</t>
    </rPh>
    <rPh sb="9" eb="11">
      <t>キサイ</t>
    </rPh>
    <rPh sb="18" eb="20">
      <t>ナイヨウ</t>
    </rPh>
    <rPh sb="22" eb="24">
      <t>カクニン</t>
    </rPh>
    <rPh sb="26" eb="27">
      <t>ネガ</t>
    </rPh>
    <phoneticPr fontId="1"/>
  </si>
  <si>
    <t>実践記第２８回の笹田さんのコメントで「どういう状況なら、トレンドが継続しやすいのかも含めてみる」を踏まえ、今回の検証で勝ちトレードにならず、「どんな状況？」は難しいなと一瞬途方にくれそうになった。トイレ休憩の後、よくみると、分析動画で頻繁に登場する、ヘッドアンドショルダーとダブルトップを形成していることに気づき、トレンド変換型だがら、アップトレンドが継続しなかったのでは思った。</t>
    <rPh sb="0" eb="3">
      <t>ジッセンキ</t>
    </rPh>
    <rPh sb="3" eb="4">
      <t>ダイ</t>
    </rPh>
    <phoneticPr fontId="1"/>
  </si>
  <si>
    <t>ペナント型の過去チャートの検証を続けて実施する。</t>
    <rPh sb="4" eb="5">
      <t>カタ</t>
    </rPh>
    <rPh sb="6" eb="8">
      <t>カコ</t>
    </rPh>
    <rPh sb="13" eb="15">
      <t>ケンショウ</t>
    </rPh>
    <rPh sb="16" eb="17">
      <t>ツヅ</t>
    </rPh>
    <rPh sb="19" eb="21">
      <t>ジッシ</t>
    </rPh>
    <phoneticPr fontId="1"/>
  </si>
  <si>
    <t>　言われていた、右肩が上（左肩より高い）、右山が上（高い）のパターンに見える。なので、上昇が継続しなかったのではないかと</t>
    <rPh sb="1" eb="2">
      <t>イ</t>
    </rPh>
    <rPh sb="8" eb="9">
      <t>ミギ</t>
    </rPh>
    <rPh sb="9" eb="10">
      <t>カタ</t>
    </rPh>
    <rPh sb="11" eb="12">
      <t>ウエ</t>
    </rPh>
    <rPh sb="13" eb="14">
      <t>ヒダリ</t>
    </rPh>
    <rPh sb="14" eb="15">
      <t>カタ</t>
    </rPh>
    <rPh sb="17" eb="18">
      <t>タカ</t>
    </rPh>
    <rPh sb="21" eb="22">
      <t>ミギ</t>
    </rPh>
    <rPh sb="22" eb="23">
      <t>ヤマ</t>
    </rPh>
    <rPh sb="24" eb="25">
      <t>ウエ</t>
    </rPh>
    <rPh sb="26" eb="27">
      <t>タカ</t>
    </rPh>
    <rPh sb="35" eb="36">
      <t>ミ</t>
    </rPh>
    <rPh sb="43" eb="45">
      <t>ジョウショウ</t>
    </rPh>
    <rPh sb="46" eb="48">
      <t>ケイゾク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</si>
</sst>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0" borderId="9" xfId="0" applyNumberFormat="1" applyFont="1" applyFill="1" applyBorder="1">
      <alignment vertical="center"/>
    </xf>
    <xf numFmtId="0" fontId="10" fillId="0" borderId="0" xfId="2" applyAlignment="1">
      <alignment horizontal="center" vertical="center"/>
    </xf>
    <xf numFmtId="0" fontId="12" fillId="0" borderId="5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23812</xdr:colOff>
      <xdr:row>2</xdr:row>
      <xdr:rowOff>107155</xdr:rowOff>
    </xdr:from>
    <xdr:to>
      <xdr:col>25</xdr:col>
      <xdr:colOff>425239</xdr:colOff>
      <xdr:row>38</xdr:row>
      <xdr:rowOff>71639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C9C756A1-BEC6-4899-BE2D-1C048A5EAD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3875" y="464343"/>
          <a:ext cx="15188989" cy="6393859"/>
        </a:xfrm>
        <a:prstGeom prst="rect">
          <a:avLst/>
        </a:prstGeom>
      </xdr:spPr>
    </xdr:pic>
    <xdr:clientData/>
  </xdr:twoCellAnchor>
  <xdr:twoCellAnchor editAs="oneCell">
    <xdr:from>
      <xdr:col>8</xdr:col>
      <xdr:colOff>321468</xdr:colOff>
      <xdr:row>41</xdr:row>
      <xdr:rowOff>154780</xdr:rowOff>
    </xdr:from>
    <xdr:to>
      <xdr:col>21</xdr:col>
      <xdr:colOff>448598</xdr:colOff>
      <xdr:row>77</xdr:row>
      <xdr:rowOff>71620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D290D1A6-AF7E-4B09-ABB0-1974E73E9C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83968" y="7477124"/>
          <a:ext cx="8175755" cy="6346215"/>
        </a:xfrm>
        <a:prstGeom prst="rect">
          <a:avLst/>
        </a:prstGeom>
      </xdr:spPr>
    </xdr:pic>
    <xdr:clientData/>
  </xdr:twoCellAnchor>
  <xdr:twoCellAnchor>
    <xdr:from>
      <xdr:col>16</xdr:col>
      <xdr:colOff>261937</xdr:colOff>
      <xdr:row>29</xdr:row>
      <xdr:rowOff>35718</xdr:rowOff>
    </xdr:from>
    <xdr:to>
      <xdr:col>19</xdr:col>
      <xdr:colOff>226219</xdr:colOff>
      <xdr:row>40</xdr:row>
      <xdr:rowOff>83344</xdr:rowOff>
    </xdr:to>
    <xdr:sp macro="" textlink="">
      <xdr:nvSpPr>
        <xdr:cNvPr id="26" name="矢印: 下 25">
          <a:extLst>
            <a:ext uri="{FF2B5EF4-FFF2-40B4-BE49-F238E27FC236}">
              <a16:creationId xmlns:a16="http://schemas.microsoft.com/office/drawing/2014/main" id="{E2BAF8B3-7905-4BE0-8812-2215D07D60C5}"/>
            </a:ext>
          </a:extLst>
        </xdr:cNvPr>
        <xdr:cNvSpPr/>
      </xdr:nvSpPr>
      <xdr:spPr>
        <a:xfrm>
          <a:off x="9977437" y="5214937"/>
          <a:ext cx="1821657" cy="201215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P9" sqref="P9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34</v>
      </c>
    </row>
    <row r="2" spans="1:18" x14ac:dyDescent="0.4">
      <c r="A2" s="1" t="s">
        <v>8</v>
      </c>
      <c r="C2" t="s">
        <v>35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38</v>
      </c>
    </row>
    <row r="5" spans="1:18" ht="19.5" thickBot="1" x14ac:dyDescent="0.45">
      <c r="A5" s="1" t="s">
        <v>12</v>
      </c>
      <c r="C5" s="29" t="s">
        <v>36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6" t="s">
        <v>3</v>
      </c>
      <c r="H6" s="87"/>
      <c r="I6" s="93"/>
      <c r="J6" s="86" t="s">
        <v>22</v>
      </c>
      <c r="K6" s="87"/>
      <c r="L6" s="93"/>
      <c r="M6" s="86" t="s">
        <v>23</v>
      </c>
      <c r="N6" s="87"/>
      <c r="O6" s="93"/>
    </row>
    <row r="7" spans="1:18" ht="19.5" thickBot="1" x14ac:dyDescent="0.4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0" t="s">
        <v>22</v>
      </c>
      <c r="K8" s="91"/>
      <c r="L8" s="92"/>
      <c r="M8" s="90"/>
      <c r="N8" s="91"/>
      <c r="O8" s="92"/>
    </row>
    <row r="9" spans="1:18" x14ac:dyDescent="0.4">
      <c r="A9" s="9">
        <v>1</v>
      </c>
      <c r="B9" s="23">
        <v>44350</v>
      </c>
      <c r="C9" s="50">
        <v>1</v>
      </c>
      <c r="D9" s="54">
        <v>0</v>
      </c>
      <c r="E9" s="55">
        <v>0</v>
      </c>
      <c r="F9" s="85">
        <v>0</v>
      </c>
      <c r="G9" s="22">
        <f>IF(D9="","",G8+M9)</f>
        <v>100000</v>
      </c>
      <c r="H9" s="22">
        <f t="shared" ref="H9" si="0">IF(E9="","",H8+N9)</f>
        <v>100000</v>
      </c>
      <c r="I9" s="22">
        <f t="shared" ref="I9" si="1">IF(F9="","",I8+O9)</f>
        <v>100000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0</v>
      </c>
      <c r="N9" s="42">
        <f>IF(E9="","",K9*E9)</f>
        <v>0</v>
      </c>
      <c r="O9" s="43">
        <f>IF(F9="","",L9*F9)</f>
        <v>0</v>
      </c>
      <c r="P9" s="40"/>
      <c r="Q9" s="40"/>
      <c r="R9" s="40"/>
    </row>
    <row r="10" spans="1:18" x14ac:dyDescent="0.4">
      <c r="A10" s="9">
        <v>2</v>
      </c>
      <c r="B10" s="5"/>
      <c r="C10" s="47"/>
      <c r="D10" s="56"/>
      <c r="E10" s="57"/>
      <c r="F10" s="83"/>
      <c r="G10" s="22" t="str">
        <f t="shared" ref="G10:G42" si="2">IF(D10="","",G9+M10)</f>
        <v/>
      </c>
      <c r="H10" s="22" t="str">
        <f t="shared" ref="H10:H42" si="3">IF(E10="","",H9+N10)</f>
        <v/>
      </c>
      <c r="I10" s="22" t="str">
        <f t="shared" ref="I10:I42" si="4">IF(F10="","",I9+O10)</f>
        <v/>
      </c>
      <c r="J10" s="44">
        <f t="shared" ref="J10:J12" si="5">IF(G9="","",G9*0.03)</f>
        <v>3000</v>
      </c>
      <c r="K10" s="45">
        <f t="shared" ref="K10:K12" si="6">IF(H9="","",H9*0.03)</f>
        <v>3000</v>
      </c>
      <c r="L10" s="46">
        <f t="shared" ref="L10:L12" si="7">IF(I9="","",I9*0.03)</f>
        <v>3000</v>
      </c>
      <c r="M10" s="44" t="str">
        <f t="shared" ref="M10:M12" si="8">IF(D10="","",J10*D10)</f>
        <v/>
      </c>
      <c r="N10" s="45" t="str">
        <f t="shared" ref="N10:N12" si="9">IF(E10="","",K10*E10)</f>
        <v/>
      </c>
      <c r="O10" s="46" t="str">
        <f t="shared" ref="O10:O12" si="10">IF(F10="","",L10*F10)</f>
        <v/>
      </c>
      <c r="P10" s="40"/>
      <c r="Q10" s="40"/>
      <c r="R10" s="40"/>
    </row>
    <row r="11" spans="1:18" x14ac:dyDescent="0.4">
      <c r="A11" s="9">
        <v>3</v>
      </c>
      <c r="B11" s="5"/>
      <c r="C11" s="47"/>
      <c r="D11" s="56"/>
      <c r="E11" s="57"/>
      <c r="F11" s="83"/>
      <c r="G11" s="22" t="str">
        <f t="shared" si="2"/>
        <v/>
      </c>
      <c r="H11" s="22" t="str">
        <f t="shared" si="3"/>
        <v/>
      </c>
      <c r="I11" s="22" t="str">
        <f t="shared" si="4"/>
        <v/>
      </c>
      <c r="J11" s="44" t="str">
        <f t="shared" si="5"/>
        <v/>
      </c>
      <c r="K11" s="45" t="str">
        <f t="shared" si="6"/>
        <v/>
      </c>
      <c r="L11" s="46" t="str">
        <f t="shared" si="7"/>
        <v/>
      </c>
      <c r="M11" s="44" t="str">
        <f t="shared" si="8"/>
        <v/>
      </c>
      <c r="N11" s="45" t="str">
        <f t="shared" si="9"/>
        <v/>
      </c>
      <c r="O11" s="46" t="str">
        <f t="shared" si="10"/>
        <v/>
      </c>
      <c r="P11" s="40"/>
      <c r="Q11" s="40"/>
      <c r="R11" s="40"/>
    </row>
    <row r="12" spans="1:18" x14ac:dyDescent="0.4">
      <c r="A12" s="9">
        <v>4</v>
      </c>
      <c r="B12" s="5"/>
      <c r="C12" s="47"/>
      <c r="D12" s="56"/>
      <c r="E12" s="57"/>
      <c r="F12" s="83"/>
      <c r="G12" s="22" t="str">
        <f t="shared" si="2"/>
        <v/>
      </c>
      <c r="H12" s="22" t="str">
        <f t="shared" si="3"/>
        <v/>
      </c>
      <c r="I12" s="22" t="str">
        <f t="shared" si="4"/>
        <v/>
      </c>
      <c r="J12" s="44" t="str">
        <f t="shared" si="5"/>
        <v/>
      </c>
      <c r="K12" s="45" t="str">
        <f t="shared" si="6"/>
        <v/>
      </c>
      <c r="L12" s="46" t="str">
        <f t="shared" si="7"/>
        <v/>
      </c>
      <c r="M12" s="44" t="str">
        <f t="shared" si="8"/>
        <v/>
      </c>
      <c r="N12" s="45" t="str">
        <f t="shared" si="9"/>
        <v/>
      </c>
      <c r="O12" s="46" t="str">
        <f t="shared" si="10"/>
        <v/>
      </c>
      <c r="P12" s="40"/>
      <c r="Q12" s="40"/>
      <c r="R12" s="40"/>
    </row>
    <row r="13" spans="1:18" x14ac:dyDescent="0.4">
      <c r="A13" s="9">
        <v>5</v>
      </c>
      <c r="B13" s="5"/>
      <c r="C13" s="47"/>
      <c r="D13" s="56"/>
      <c r="E13" s="57"/>
      <c r="F13" s="83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 t="str">
        <f t="shared" ref="J13:J58" si="11">IF(G12="","",G12*0.03)</f>
        <v/>
      </c>
      <c r="K13" s="45" t="str">
        <f t="shared" ref="K13:K58" si="12">IF(H12="","",H12*0.03)</f>
        <v/>
      </c>
      <c r="L13" s="46" t="str">
        <f t="shared" ref="L13:L58" si="13">IF(I12="","",I12*0.03)</f>
        <v/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6"/>
      <c r="E14" s="57"/>
      <c r="F14" s="83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6"/>
      <c r="E15" s="57"/>
      <c r="F15" s="83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6"/>
      <c r="E16" s="57"/>
      <c r="F16" s="83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6"/>
      <c r="E17" s="57"/>
      <c r="F17" s="83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6"/>
      <c r="E18" s="57"/>
      <c r="F18" s="58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6"/>
      <c r="E19" s="57"/>
      <c r="F19" s="83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6"/>
      <c r="E20" s="57"/>
      <c r="F20" s="83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83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83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4" t="s">
        <v>5</v>
      </c>
      <c r="C59" s="95"/>
      <c r="D59" s="7">
        <f>COUNTIF(D9:D58,1.27)</f>
        <v>0</v>
      </c>
      <c r="E59" s="7">
        <f>COUNTIF(E9:E58,1.5)</f>
        <v>0</v>
      </c>
      <c r="F59" s="8">
        <f>COUNTIF(F9:F58,2)</f>
        <v>0</v>
      </c>
      <c r="G59" s="69">
        <f>M59+G8</f>
        <v>100000</v>
      </c>
      <c r="H59" s="70">
        <f>N59+H8</f>
        <v>100000</v>
      </c>
      <c r="I59" s="71">
        <f>O59+I8</f>
        <v>100000</v>
      </c>
      <c r="J59" s="66" t="s">
        <v>30</v>
      </c>
      <c r="K59" s="67">
        <f>B58-B9</f>
        <v>-44350</v>
      </c>
      <c r="L59" s="68" t="s">
        <v>31</v>
      </c>
      <c r="M59" s="80">
        <f>SUM(M9:M58)</f>
        <v>0</v>
      </c>
      <c r="N59" s="81">
        <f>SUM(N9:N58)</f>
        <v>0</v>
      </c>
      <c r="O59" s="82">
        <f>SUM(O9:O58)</f>
        <v>0</v>
      </c>
    </row>
    <row r="60" spans="1:15" ht="19.5" thickBot="1" x14ac:dyDescent="0.45">
      <c r="A60" s="9"/>
      <c r="B60" s="88" t="s">
        <v>6</v>
      </c>
      <c r="C60" s="89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6" t="s">
        <v>29</v>
      </c>
      <c r="H60" s="87"/>
      <c r="I60" s="93"/>
      <c r="J60" s="86" t="s">
        <v>32</v>
      </c>
      <c r="K60" s="87"/>
      <c r="L60" s="93"/>
      <c r="M60" s="9"/>
      <c r="N60" s="3"/>
      <c r="O60" s="4"/>
    </row>
    <row r="61" spans="1:15" ht="19.5" thickBot="1" x14ac:dyDescent="0.45">
      <c r="A61" s="9"/>
      <c r="B61" s="88" t="s">
        <v>33</v>
      </c>
      <c r="C61" s="89"/>
      <c r="D61" s="7">
        <f>COUNTIF(D9:D58,0)</f>
        <v>1</v>
      </c>
      <c r="E61" s="7">
        <f>COUNTIF(E9:E58,0)</f>
        <v>1</v>
      </c>
      <c r="F61" s="7">
        <f>COUNTIF(F9:F58,0)</f>
        <v>1</v>
      </c>
      <c r="G61" s="75">
        <f>G59/G8</f>
        <v>1</v>
      </c>
      <c r="H61" s="76">
        <f t="shared" ref="H61" si="21">H59/H8</f>
        <v>1</v>
      </c>
      <c r="I61" s="77">
        <f>I59/I8</f>
        <v>1</v>
      </c>
      <c r="J61" s="64">
        <f>(G61-100%)*30/K59</f>
        <v>0</v>
      </c>
      <c r="K61" s="64">
        <f>(H61-100%)*30/K59</f>
        <v>0</v>
      </c>
      <c r="L61" s="65">
        <f>(I61-100%)*30/K59</f>
        <v>0</v>
      </c>
      <c r="M61" s="10"/>
      <c r="N61" s="2"/>
      <c r="O61" s="11"/>
    </row>
    <row r="62" spans="1:15" ht="19.5" thickBot="1" x14ac:dyDescent="0.45">
      <c r="A62" s="3"/>
      <c r="B62" s="86" t="s">
        <v>4</v>
      </c>
      <c r="C62" s="87"/>
      <c r="D62" s="78">
        <f t="shared" ref="D62:E62" si="22">D59/(D59+D60+D61)</f>
        <v>0</v>
      </c>
      <c r="E62" s="73">
        <f t="shared" si="22"/>
        <v>0</v>
      </c>
      <c r="F62" s="74">
        <f>F59/(F59+F60+F61)</f>
        <v>0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I89"/>
  <sheetViews>
    <sheetView topLeftCell="A53" zoomScale="80" zoomScaleNormal="80" workbookViewId="0">
      <selection activeCell="Q86" sqref="Q86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2" x14ac:dyDescent="0.4">
      <c r="B2" s="52" t="s">
        <v>37</v>
      </c>
    </row>
    <row r="43" spans="2:2" x14ac:dyDescent="0.4">
      <c r="B43" s="84"/>
    </row>
    <row r="44" spans="2:2" x14ac:dyDescent="0.4">
      <c r="B44" s="84"/>
    </row>
    <row r="45" spans="2:2" x14ac:dyDescent="0.4">
      <c r="B45" s="84"/>
    </row>
    <row r="46" spans="2:2" x14ac:dyDescent="0.4">
      <c r="B46" s="84"/>
    </row>
    <row r="47" spans="2:2" x14ac:dyDescent="0.4">
      <c r="B47" s="84"/>
    </row>
    <row r="49" spans="2:2" x14ac:dyDescent="0.4">
      <c r="B49" s="84"/>
    </row>
    <row r="80" spans="9:9" x14ac:dyDescent="0.4">
      <c r="I80" s="52" t="s">
        <v>39</v>
      </c>
    </row>
    <row r="81" spans="9:9" x14ac:dyDescent="0.4">
      <c r="I81" s="52" t="s">
        <v>40</v>
      </c>
    </row>
    <row r="82" spans="9:9" x14ac:dyDescent="0.4">
      <c r="I82" s="52" t="s">
        <v>41</v>
      </c>
    </row>
    <row r="83" spans="9:9" x14ac:dyDescent="0.4">
      <c r="I83" s="52" t="s">
        <v>42</v>
      </c>
    </row>
    <row r="84" spans="9:9" x14ac:dyDescent="0.4">
      <c r="I84" s="52" t="s">
        <v>51</v>
      </c>
    </row>
    <row r="85" spans="9:9" x14ac:dyDescent="0.4">
      <c r="I85" s="52" t="s">
        <v>43</v>
      </c>
    </row>
    <row r="86" spans="9:9" x14ac:dyDescent="0.4">
      <c r="I86" s="52" t="s">
        <v>44</v>
      </c>
    </row>
    <row r="87" spans="9:9" x14ac:dyDescent="0.4">
      <c r="I87" s="52" t="s">
        <v>45</v>
      </c>
    </row>
    <row r="88" spans="9:9" x14ac:dyDescent="0.4">
      <c r="I88" s="52" t="s">
        <v>46</v>
      </c>
    </row>
    <row r="89" spans="9:9" x14ac:dyDescent="0.4">
      <c r="I89" s="52" t="s">
        <v>47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30" sqref="A30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6" t="s">
        <v>48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4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0" x14ac:dyDescent="0.4">
      <c r="A11" s="52" t="s">
        <v>26</v>
      </c>
    </row>
    <row r="12" spans="1:10" x14ac:dyDescent="0.4">
      <c r="A12" s="96" t="s">
        <v>49</v>
      </c>
      <c r="B12" s="96"/>
      <c r="C12" s="96"/>
      <c r="D12" s="96"/>
      <c r="E12" s="96"/>
      <c r="F12" s="96"/>
      <c r="G12" s="96"/>
      <c r="H12" s="96"/>
      <c r="I12" s="96"/>
      <c r="J12" s="96"/>
    </row>
    <row r="13" spans="1:10" x14ac:dyDescent="0.4">
      <c r="A13" s="96"/>
      <c r="B13" s="96"/>
      <c r="C13" s="96"/>
      <c r="D13" s="96"/>
      <c r="E13" s="96"/>
      <c r="F13" s="96"/>
      <c r="G13" s="96"/>
      <c r="H13" s="96"/>
      <c r="I13" s="96"/>
      <c r="J13" s="96"/>
    </row>
    <row r="14" spans="1:10" x14ac:dyDescent="0.4">
      <c r="A14" s="96"/>
      <c r="B14" s="96"/>
      <c r="C14" s="96"/>
      <c r="D14" s="96"/>
      <c r="E14" s="96"/>
      <c r="F14" s="96"/>
      <c r="G14" s="96"/>
      <c r="H14" s="96"/>
      <c r="I14" s="96"/>
      <c r="J14" s="96"/>
    </row>
    <row r="15" spans="1:10" x14ac:dyDescent="0.4">
      <c r="A15" s="96"/>
      <c r="B15" s="96"/>
      <c r="C15" s="96"/>
      <c r="D15" s="96"/>
      <c r="E15" s="96"/>
      <c r="F15" s="96"/>
      <c r="G15" s="96"/>
      <c r="H15" s="96"/>
      <c r="I15" s="96"/>
      <c r="J15" s="96"/>
    </row>
    <row r="16" spans="1:10" x14ac:dyDescent="0.4">
      <c r="A16" s="96"/>
      <c r="B16" s="96"/>
      <c r="C16" s="96"/>
      <c r="D16" s="96"/>
      <c r="E16" s="96"/>
      <c r="F16" s="96"/>
      <c r="G16" s="96"/>
      <c r="H16" s="96"/>
      <c r="I16" s="96"/>
      <c r="J16" s="96"/>
    </row>
    <row r="17" spans="1:10" x14ac:dyDescent="0.4">
      <c r="A17" s="96"/>
      <c r="B17" s="96"/>
      <c r="C17" s="96"/>
      <c r="D17" s="96"/>
      <c r="E17" s="96"/>
      <c r="F17" s="96"/>
      <c r="G17" s="96"/>
      <c r="H17" s="96"/>
      <c r="I17" s="96"/>
      <c r="J17" s="96"/>
    </row>
    <row r="18" spans="1:10" x14ac:dyDescent="0.4">
      <c r="A18" s="96"/>
      <c r="B18" s="96"/>
      <c r="C18" s="96"/>
      <c r="D18" s="96"/>
      <c r="E18" s="96"/>
      <c r="F18" s="96"/>
      <c r="G18" s="96"/>
      <c r="H18" s="96"/>
      <c r="I18" s="96"/>
      <c r="J18" s="96"/>
    </row>
    <row r="19" spans="1:10" x14ac:dyDescent="0.4">
      <c r="A19" s="96"/>
      <c r="B19" s="96"/>
      <c r="C19" s="96"/>
      <c r="D19" s="96"/>
      <c r="E19" s="96"/>
      <c r="F19" s="96"/>
      <c r="G19" s="96"/>
      <c r="H19" s="96"/>
      <c r="I19" s="96"/>
      <c r="J19" s="96"/>
    </row>
    <row r="21" spans="1:10" x14ac:dyDescent="0.4">
      <c r="A21" s="52" t="s">
        <v>27</v>
      </c>
    </row>
    <row r="22" spans="1:10" x14ac:dyDescent="0.4">
      <c r="A22" s="96" t="s">
        <v>50</v>
      </c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2021-10-08T05:29:46Z</dcterms:modified>
</cp:coreProperties>
</file>